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70" windowWidth="20730" windowHeight="1086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Лист1!$A$1:$E$148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68" i="1" l="1"/>
  <c r="E20" i="1"/>
  <c r="E35" i="1"/>
  <c r="E141" i="1" l="1"/>
  <c r="D138" i="1"/>
  <c r="C138" i="1"/>
  <c r="E50" i="1" l="1"/>
  <c r="E30" i="1" l="1"/>
  <c r="C16" i="1" l="1"/>
  <c r="D16" i="1"/>
  <c r="D87" i="1" l="1"/>
  <c r="E57" i="1" l="1"/>
  <c r="E19" i="1" l="1"/>
  <c r="E21" i="1"/>
  <c r="E69" i="1"/>
  <c r="E18" i="1" l="1"/>
  <c r="E43" i="1" l="1"/>
  <c r="E81" i="1" l="1"/>
  <c r="E82" i="1" l="1"/>
  <c r="E17" i="1" l="1"/>
  <c r="C87" i="1" l="1"/>
  <c r="E28" i="1" l="1"/>
  <c r="E26" i="1" l="1"/>
  <c r="E27" i="1"/>
  <c r="C116" i="1" l="1"/>
  <c r="E53" i="1" l="1"/>
  <c r="E33" i="1"/>
  <c r="E83" i="1" l="1"/>
  <c r="E84" i="1"/>
  <c r="E85" i="1"/>
  <c r="E86" i="1"/>
  <c r="E62" i="1"/>
  <c r="E61" i="1" l="1"/>
  <c r="E63" i="1" l="1"/>
  <c r="E88" i="1" l="1"/>
  <c r="E78" i="1" l="1"/>
  <c r="E60" i="1" l="1"/>
  <c r="E58" i="1"/>
  <c r="E29" i="1"/>
  <c r="D123" i="1" l="1"/>
  <c r="C123" i="1"/>
  <c r="E127" i="1"/>
  <c r="E112" i="1" l="1"/>
  <c r="E111" i="1"/>
  <c r="D108" i="1"/>
  <c r="C108" i="1"/>
  <c r="D116" i="1" l="1"/>
  <c r="E122" i="1" l="1"/>
  <c r="D121" i="1"/>
  <c r="C121" i="1"/>
  <c r="E121" i="1" l="1"/>
  <c r="E67" i="1" l="1"/>
  <c r="E64" i="1" l="1"/>
  <c r="E59" i="1" l="1"/>
  <c r="E97" i="1" l="1"/>
  <c r="E49" i="1"/>
  <c r="E44" i="1"/>
  <c r="E37" i="1"/>
  <c r="E10" i="1"/>
  <c r="E22" i="1" l="1"/>
  <c r="E140" i="1"/>
  <c r="E34" i="1"/>
  <c r="E73" i="1" l="1"/>
  <c r="E114" i="1" l="1"/>
  <c r="E77" i="1"/>
  <c r="E71" i="1"/>
  <c r="E72" i="1"/>
  <c r="E74" i="1"/>
  <c r="C133" i="1" l="1"/>
  <c r="E120" i="1"/>
  <c r="E117" i="1"/>
  <c r="E109" i="1"/>
  <c r="E106" i="1"/>
  <c r="E103" i="1"/>
  <c r="D102" i="1"/>
  <c r="C102" i="1"/>
  <c r="E11" i="1"/>
  <c r="E12" i="1"/>
  <c r="E13" i="1"/>
  <c r="E6" i="1"/>
  <c r="E102" i="1" l="1"/>
  <c r="F86" i="2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F89" i="2" l="1"/>
  <c r="F47" i="2"/>
  <c r="D47" i="2"/>
  <c r="E49" i="2"/>
  <c r="C32" i="2"/>
  <c r="C47" i="2" s="1"/>
  <c r="E47" i="2" l="1"/>
  <c r="E32" i="2"/>
  <c r="E143" i="1" l="1"/>
  <c r="D142" i="1"/>
  <c r="C142" i="1"/>
  <c r="E139" i="1"/>
  <c r="E137" i="1"/>
  <c r="E136" i="1"/>
  <c r="E135" i="1"/>
  <c r="E134" i="1"/>
  <c r="D133" i="1"/>
  <c r="E132" i="1"/>
  <c r="E131" i="1"/>
  <c r="D130" i="1"/>
  <c r="C130" i="1"/>
  <c r="E129" i="1"/>
  <c r="E126" i="1"/>
  <c r="E125" i="1"/>
  <c r="E124" i="1"/>
  <c r="E119" i="1"/>
  <c r="E118" i="1"/>
  <c r="E115" i="1"/>
  <c r="E113" i="1"/>
  <c r="E110" i="1"/>
  <c r="E107" i="1"/>
  <c r="E105" i="1"/>
  <c r="D104" i="1"/>
  <c r="C104" i="1"/>
  <c r="E101" i="1"/>
  <c r="E100" i="1"/>
  <c r="E99" i="1"/>
  <c r="E98" i="1"/>
  <c r="E96" i="1"/>
  <c r="E95" i="1"/>
  <c r="E94" i="1"/>
  <c r="D93" i="1"/>
  <c r="C93" i="1"/>
  <c r="E80" i="1"/>
  <c r="E79" i="1"/>
  <c r="E76" i="1"/>
  <c r="E75" i="1"/>
  <c r="E56" i="1"/>
  <c r="E46" i="1"/>
  <c r="E45" i="1"/>
  <c r="E41" i="1"/>
  <c r="E40" i="1"/>
  <c r="E39" i="1"/>
  <c r="E38" i="1"/>
  <c r="E36" i="1"/>
  <c r="E32" i="1"/>
  <c r="E31" i="1"/>
  <c r="E25" i="1"/>
  <c r="E23" i="1"/>
  <c r="E14" i="1"/>
  <c r="E9" i="1"/>
  <c r="E7" i="1"/>
  <c r="E5" i="1"/>
  <c r="D4" i="1"/>
  <c r="D55" i="1" s="1"/>
  <c r="D91" i="1" s="1"/>
  <c r="C4" i="1"/>
  <c r="D144" i="1" l="1"/>
  <c r="C144" i="1"/>
  <c r="E142" i="1"/>
  <c r="E133" i="1"/>
  <c r="E138" i="1"/>
  <c r="E104" i="1"/>
  <c r="E116" i="1"/>
  <c r="E123" i="1"/>
  <c r="E93" i="1"/>
  <c r="E130" i="1"/>
  <c r="E108" i="1"/>
  <c r="E4" i="1"/>
  <c r="E87" i="1"/>
  <c r="C55" i="1"/>
  <c r="C91" i="1" s="1"/>
  <c r="E16" i="1"/>
  <c r="D145" i="1" l="1"/>
  <c r="C145" i="1"/>
  <c r="D150" i="1"/>
  <c r="C150" i="1"/>
  <c r="E144" i="1"/>
  <c r="E91" i="1"/>
  <c r="E55" i="1"/>
</calcChain>
</file>

<file path=xl/sharedStrings.xml><?xml version="1.0" encoding="utf-8"?>
<sst xmlns="http://schemas.openxmlformats.org/spreadsheetml/2006/main" count="459" uniqueCount="328">
  <si>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</si>
  <si>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</si>
  <si>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</si>
  <si>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</si>
  <si>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</si>
  <si>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</si>
  <si>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</si>
  <si>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</si>
  <si>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</si>
  <si>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</si>
  <si>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</si>
  <si>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</si>
  <si>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</si>
  <si>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</si>
  <si>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</si>
  <si>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</si>
  <si>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</si>
  <si>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</si>
  <si>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</si>
  <si>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</si>
  <si>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</si>
  <si>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</si>
  <si>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</si>
  <si>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</si>
  <si>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</si>
  <si>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</si>
  <si>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</si>
  <si>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</si>
  <si>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</si>
  <si>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</si>
  <si>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</si>
  <si>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</si>
  <si>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</si>
  <si>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</si>
  <si>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</si>
  <si>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</si>
  <si>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</si>
  <si>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</si>
  <si>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</si>
  <si>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</si>
  <si>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</si>
  <si>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</si>
  <si>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</si>
  <si>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</si>
  <si>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</si>
  <si>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</si>
  <si>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</si>
  <si>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</si>
  <si>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</si>
  <si>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</si>
  <si>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</si>
  <si>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</si>
  <si>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</si>
  <si>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</si>
  <si>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</si>
  <si>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</si>
  <si>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</si>
  <si>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</si>
  <si>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</si>
  <si>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</si>
  <si>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</si>
  <si>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</si>
  <si>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</si>
  <si>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</si>
  <si>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</si>
  <si>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</si>
  <si>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</si>
  <si>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</si>
  <si>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</si>
  <si>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</si>
  <si>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</si>
  <si>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</si>
  <si>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</si>
  <si>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</si>
  <si>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</si>
  <si>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</si>
  <si>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</si>
  <si>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</si>
  <si>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</si>
  <si>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</si>
  <si>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</si>
  <si>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</si>
  <si>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</si>
  <si>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</si>
  <si>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</si>
  <si>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</si>
  <si>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</si>
  <si>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</si>
  <si>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</si>
  <si>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</si>
  <si>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</si>
  <si>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</si>
  <si>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</si>
  <si>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</si>
  <si>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</si>
  <si>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</si>
  <si>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</si>
  <si>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</si>
  <si>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</si>
  <si>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</si>
  <si>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</si>
  <si>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</si>
  <si>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</si>
  <si>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</si>
  <si>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</si>
  <si>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</si>
  <si>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</si>
  <si>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</si>
  <si>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</si>
  <si>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</si>
  <si>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</si>
  <si>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</si>
  <si>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</si>
  <si>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</si>
  <si>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</si>
  <si>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</si>
  <si>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</si>
  <si>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</si>
  <si>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</si>
  <si>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</si>
  <si>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</si>
  <si>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</si>
  <si>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</si>
  <si>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</si>
  <si>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</si>
  <si>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</si>
  <si>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</si>
  <si>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</si>
  <si>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</si>
  <si>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</si>
  <si>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</si>
  <si>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</si>
  <si>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</si>
  <si>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</si>
  <si>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</si>
  <si>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</si>
  <si>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</si>
  <si>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</si>
  <si>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</si>
  <si>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</si>
  <si>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</si>
  <si>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</si>
  <si>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</si>
  <si>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</si>
  <si>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</si>
  <si>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</si>
  <si>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</si>
  <si>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</si>
  <si>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</si>
  <si>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</si>
  <si>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</si>
  <si>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</si>
  <si>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</si>
  <si>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</si>
  <si>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</si>
  <si>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</si>
  <si>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</si>
  <si>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</si>
  <si>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</si>
  <si>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</si>
  <si>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</si>
  <si>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</si>
  <si>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</si>
  <si>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</si>
  <si>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</si>
  <si>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</si>
  <si>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</si>
  <si>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</si>
  <si>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</si>
  <si>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</si>
  <si>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</si>
  <si>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</si>
  <si>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</si>
  <si>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</si>
  <si>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</si>
  <si>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</si>
  <si>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</si>
  <si>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</si>
  <si>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</si>
  <si>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</si>
  <si>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Налог на имущество физических лиц</t>
  </si>
  <si>
    <t>00010601000000000110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</si>
  <si>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</si>
  <si>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</si>
  <si>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</si>
  <si>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</si>
  <si>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</si>
  <si>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</si>
  <si>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</si>
  <si>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</si>
  <si>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</si>
  <si>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</si>
  <si>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</si>
  <si>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</si>
  <si>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</si>
  <si>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</si>
  <si>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0401</t>
  </si>
  <si>
    <t>Общеэкономические вопросы</t>
  </si>
  <si>
    <t>0409</t>
  </si>
  <si>
    <t>Дорожное хозяйство</t>
  </si>
  <si>
    <t>Жилищное хозяйство</t>
  </si>
  <si>
    <t>0501</t>
  </si>
  <si>
    <t>Другие вопросы в области жилищно-коммунального хазяйства</t>
  </si>
  <si>
    <t>0505</t>
  </si>
  <si>
    <t>Массовый спорт</t>
  </si>
  <si>
    <t>1102</t>
  </si>
  <si>
    <t>Субсидия бюджетам муниципальных районов на реализацию мероприятий по обеспечению жильем молодых семей</t>
  </si>
  <si>
    <t>00011105030000000120</t>
  </si>
  <si>
    <t>Субсидии бюджетам на реализацию мероприятий по обеспечению жильем молодых семей</t>
  </si>
  <si>
    <t>Субсидии бюджетам на реализацию федеральной целевой программы "Развитие физической культуры и спорта в РФ на 2016-2020 годы (000 202 2549500 0000 150)</t>
  </si>
  <si>
    <t>Субсидии бюджетам на поддержку отрасли культуры</t>
  </si>
  <si>
    <t>00020225495000000150</t>
  </si>
  <si>
    <t>00020225497000000150</t>
  </si>
  <si>
    <t>00020225519000000150</t>
  </si>
  <si>
    <t>00020230022000000150</t>
  </si>
  <si>
    <t>00020235118000000150</t>
  </si>
  <si>
    <t>00020235120050000150</t>
  </si>
  <si>
    <t>Субсидии бюджетам на реализацию программ формирование современной городской среды</t>
  </si>
  <si>
    <t>00020225555000000150</t>
  </si>
  <si>
    <t>00020227112000000150</t>
  </si>
  <si>
    <t>00020229999000000150</t>
  </si>
  <si>
    <t>00020230024000000150</t>
  </si>
  <si>
    <t>00020215001000000150</t>
  </si>
  <si>
    <t>00020215002000000150</t>
  </si>
  <si>
    <t>00020245519000000150</t>
  </si>
  <si>
    <t>Межбюджетные трансферты, передаваемые бюджетам на поддержку отрасли культуры</t>
  </si>
  <si>
    <t>Охрана окружающей среды</t>
  </si>
  <si>
    <t>Другие вопросы в области охраны окружающей среды</t>
  </si>
  <si>
    <t>0600</t>
  </si>
  <si>
    <t>0605</t>
  </si>
  <si>
    <t>Субсидии на софинансирование капитальных вложений в объекты муниципальной собственности</t>
  </si>
  <si>
    <t>00020220077000000150</t>
  </si>
  <si>
    <t xml:space="preserve">Прочие межбюджетные трансферты, передаваемые бюджетам </t>
  </si>
  <si>
    <t>00020249999000000150</t>
  </si>
  <si>
    <t>Водное хозяйство</t>
  </si>
  <si>
    <t>Лесное хозяйство</t>
  </si>
  <si>
    <t>0406</t>
  </si>
  <si>
    <t>0407</t>
  </si>
  <si>
    <t>Подготовка и повышение квалификации</t>
  </si>
  <si>
    <t>0705</t>
  </si>
  <si>
    <t xml:space="preserve">Плата за размещение твердых коммунальных отходов </t>
  </si>
  <si>
    <t>00011601000010000140</t>
  </si>
  <si>
    <t>00011602000020000140</t>
  </si>
  <si>
    <t>00011607000010000140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</si>
  <si>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</si>
  <si>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00011610000000000140</t>
  </si>
  <si>
    <t>Платежи в целях возмещения причиненного ущерба (убытков)</t>
  </si>
  <si>
    <t>00020225178000000150</t>
  </si>
  <si>
    <t>Субсидии бюджетам на мероприятия по переселению граздан из предназначенных для проживания строений, созданных в период освоения Сибири и Дальнего Востока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</si>
  <si>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</si>
  <si>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00011109000000000120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</si>
  <si>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 и автономных учреждений, а также имущества муниципальных унитарных предприятий, в том числе казенных)</t>
  </si>
  <si>
    <t>Субвенция бюджетам муниципальных районов на проведение Всероссийской переписи населения 2020 года</t>
  </si>
  <si>
    <t>00011201041010000120</t>
  </si>
  <si>
    <t>00011201042010000120</t>
  </si>
  <si>
    <t>Субсидии бюджетам муниципальных районов на софинансирование расходных обязательств субъектов РФ, возникающих при реализациимероприятий по модернизации региональных и муниципальных детских школ исскуств по видам исскуств</t>
  </si>
  <si>
    <t>00020225306000000150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</si>
  <si>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</si>
  <si>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</si>
  <si>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Прочие неналоговые доходы бюджетов муниципальных районов</t>
  </si>
  <si>
    <t>00011705050050000180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</si>
  <si>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</si>
  <si>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</si>
  <si>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00020235469000000150</t>
  </si>
  <si>
    <t>Доходы от оказания платных услуг (работ)</t>
  </si>
  <si>
    <t>Доходы от компенсации затрат государства</t>
  </si>
  <si>
    <t>00011406010000000430</t>
  </si>
  <si>
    <t xml:space="preserve">Доходы от продажи земельных участков, государственная собственность на которые не разграничена 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</si>
  <si>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</si>
  <si>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законами субъектов РФ об административных правонарушениях</t>
  </si>
  <si>
    <t>00011705050130000180</t>
  </si>
  <si>
    <t>Прочие неналоговые доходы бюджетов городских поселений</t>
  </si>
  <si>
    <t>00020700000000000180</t>
  </si>
  <si>
    <t>00011611000010000140</t>
  </si>
  <si>
    <t>Платежи, уплачиваемые в целях возмещения вреда</t>
  </si>
  <si>
    <t>00020225519050000150</t>
  </si>
  <si>
    <t>00020225497050000150</t>
  </si>
  <si>
    <t>Субсидии бюджетам муниципальных районов на реализацию мероприятий модернизации школьных систем образования</t>
  </si>
  <si>
    <t>00020225750500000150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</si>
  <si>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</si>
  <si>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</si>
  <si>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00011701050130000180</t>
  </si>
  <si>
    <t>Невыясненные поступления, зачисляемые в бюджеты городских поселений</t>
  </si>
  <si>
    <t>00011101050050000120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</si>
  <si>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</si>
  <si>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Начальник финансового управления администрации Чунского района</t>
  </si>
  <si>
    <t>И.А. Малащенко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</si>
  <si>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</si>
  <si>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00020239999050000150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</si>
  <si>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</si>
  <si>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</t>
  </si>
  <si>
    <t>00020225467050000150</t>
  </si>
  <si>
    <t>Дотации бюджетам на выравнивание бюджетной обеспеченности</t>
  </si>
  <si>
    <t>00011302000000000130</t>
  </si>
  <si>
    <t>00011301000000000130</t>
  </si>
  <si>
    <t>Земельный налог (по обязательствам, возникшим до 1 января 2006 года)</t>
  </si>
  <si>
    <t>00010904053130000110</t>
  </si>
  <si>
    <t>Инициативные платежи, зачисляемые в бюджет района</t>
  </si>
  <si>
    <t>Инициативные платежи, зачисляемые в бюджет сельских поселений</t>
  </si>
  <si>
    <t>Инициативные платежи, зачисляемые в бюджет городских поселений</t>
  </si>
  <si>
    <t>00011618000020000140</t>
  </si>
  <si>
    <t>00011105025130000120</t>
  </si>
  <si>
    <t>00020245179050000150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</si>
  <si>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</si>
  <si>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00020245303050000150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</si>
  <si>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</si>
  <si>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</si>
  <si>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и автономных учреждений)</t>
  </si>
  <si>
    <t>00011701000000000180</t>
  </si>
  <si>
    <t>00011715030100000180</t>
  </si>
  <si>
    <t>00011715030130000180</t>
  </si>
  <si>
    <t>прочие неналоговые доходы бюджетов сельских поселений в части невыясненных поступлений, по которым осуществлен возврат (уточнение) не позднее трех лет со дня их зачисления на счет бюджета сельского поселения</t>
  </si>
  <si>
    <t>00011716000100000180</t>
  </si>
  <si>
    <t>00011715030500000180</t>
  </si>
  <si>
    <t>00020805000100000180</t>
  </si>
  <si>
    <t>Перечисления из бюджетов сельских поселений (в бюджеты поселений) для осуществления возврата (зачета) излише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</si>
  <si>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Справка об исполнении консолидированного бюджета на 01.02.2024 года</t>
  </si>
  <si>
    <t>Исполнено на 01.02.2024 год</t>
  </si>
  <si>
    <t xml:space="preserve">%  исполнения к бюджету на 2024 год </t>
  </si>
  <si>
    <t xml:space="preserve">Бюджет на 2024 год </t>
  </si>
  <si>
    <t>Спорт высших достижений</t>
  </si>
  <si>
    <t>1103</t>
  </si>
  <si>
    <t>00011406020000000430</t>
  </si>
  <si>
    <t>Доходы от продажи земельных участков, государственная собственность на которые не разграничена ( 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</si>
  <si>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</si>
  <si>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</si>
  <si>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Субсидии на обеспечение комплексного развития сельских территорий</t>
  </si>
  <si>
    <t>00020225576000000150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</si>
</sst>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horizontal="justify" vertical="top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10" fillId="2" borderId="1" xfId="2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abSelected="1" view="pageBreakPreview" topLeftCell="A94" zoomScale="80" zoomScaleNormal="80" zoomScaleSheetLayoutView="80" workbookViewId="0">
      <selection activeCell="A99" sqref="A99:XFD99"/>
    </sheetView>
  </sheetViews>
  <sheetFormatPr defaultRowHeight="18.75" x14ac:dyDescent="0.3"/>
  <cols>
    <col min="1" max="1" width="166.85546875" style="37" customWidth="1"/>
    <col min="2" max="2" width="37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5" t="s">
        <v>316</v>
      </c>
      <c r="B1" s="66"/>
      <c r="C1" s="66"/>
      <c r="D1" s="66"/>
      <c r="E1" s="66"/>
      <c r="F1" s="1"/>
    </row>
    <row r="2" spans="1:6" ht="14.2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319</v>
      </c>
      <c r="D3" s="11" t="s">
        <v>317</v>
      </c>
      <c r="E3" s="12" t="s">
        <v>318</v>
      </c>
      <c r="F3" s="13"/>
    </row>
    <row r="4" spans="1:6" x14ac:dyDescent="0.3">
      <c r="A4" s="8" t="s">
        <v>5</v>
      </c>
      <c r="B4" s="14"/>
      <c r="C4" s="56">
        <f>SUM(C5:C15)</f>
        <v>322290.29999999993</v>
      </c>
      <c r="D4" s="56">
        <f>SUM(D5:D15)</f>
        <v>15395.400000000001</v>
      </c>
      <c r="E4" s="57">
        <f t="shared" ref="E4:E46" si="0">D4/C4*100</f>
        <v>4.7768735205496426</v>
      </c>
      <c r="F4" s="15"/>
    </row>
    <row r="5" spans="1:6" ht="28.5" customHeight="1" x14ac:dyDescent="0.3">
      <c r="A5" s="16" t="s">
        <v>6</v>
      </c>
      <c r="B5" s="17" t="s">
        <v>7</v>
      </c>
      <c r="C5" s="18">
        <v>216364.7</v>
      </c>
      <c r="D5" s="18">
        <v>7811.1</v>
      </c>
      <c r="E5" s="57">
        <f t="shared" si="0"/>
        <v>3.6101545215092852</v>
      </c>
      <c r="F5" s="19"/>
    </row>
    <row r="6" spans="1:6" ht="28.5" customHeight="1" x14ac:dyDescent="0.3">
      <c r="A6" s="16" t="s">
        <v>176</v>
      </c>
      <c r="B6" s="17" t="s">
        <v>177</v>
      </c>
      <c r="C6" s="18">
        <v>31479.200000000001</v>
      </c>
      <c r="D6" s="18">
        <v>2845</v>
      </c>
      <c r="E6" s="57">
        <f t="shared" si="0"/>
        <v>9.037713791964217</v>
      </c>
      <c r="F6" s="19"/>
    </row>
    <row r="7" spans="1:6" ht="28.5" customHeight="1" x14ac:dyDescent="0.3">
      <c r="A7" s="16" t="s">
        <v>8</v>
      </c>
      <c r="B7" s="17" t="s">
        <v>9</v>
      </c>
      <c r="C7" s="18">
        <v>32732.3</v>
      </c>
      <c r="D7" s="20">
        <v>466.7</v>
      </c>
      <c r="E7" s="57">
        <f t="shared" si="0"/>
        <v>1.425808757710274</v>
      </c>
      <c r="F7" s="19"/>
    </row>
    <row r="8" spans="1:6" ht="25.5" customHeight="1" x14ac:dyDescent="0.3">
      <c r="A8" s="16" t="s">
        <v>10</v>
      </c>
      <c r="B8" s="17" t="s">
        <v>11</v>
      </c>
      <c r="C8" s="18"/>
      <c r="D8" s="20">
        <v>0.7</v>
      </c>
      <c r="E8" s="57"/>
      <c r="F8" s="19"/>
    </row>
    <row r="9" spans="1:6" ht="21.75" customHeight="1" x14ac:dyDescent="0.3">
      <c r="A9" s="16" t="s">
        <v>12</v>
      </c>
      <c r="B9" s="17" t="s">
        <v>13</v>
      </c>
      <c r="C9" s="18">
        <v>581.6</v>
      </c>
      <c r="D9" s="18"/>
      <c r="E9" s="57">
        <f t="shared" si="0"/>
        <v>0</v>
      </c>
      <c r="F9" s="19"/>
    </row>
    <row r="10" spans="1:6" ht="23.25" customHeight="1" x14ac:dyDescent="0.3">
      <c r="A10" s="16" t="s">
        <v>164</v>
      </c>
      <c r="B10" s="17" t="s">
        <v>163</v>
      </c>
      <c r="C10" s="18">
        <v>4396.8</v>
      </c>
      <c r="D10" s="18">
        <v>3326</v>
      </c>
      <c r="E10" s="57">
        <f t="shared" si="0"/>
        <v>75.645924308588064</v>
      </c>
      <c r="F10" s="19"/>
    </row>
    <row r="11" spans="1:6" ht="23.25" customHeight="1" x14ac:dyDescent="0.3">
      <c r="A11" s="16" t="s">
        <v>180</v>
      </c>
      <c r="B11" s="17" t="s">
        <v>181</v>
      </c>
      <c r="C11" s="18">
        <v>6059.3</v>
      </c>
      <c r="D11" s="18">
        <v>177.4</v>
      </c>
      <c r="E11" s="57">
        <f t="shared" si="0"/>
        <v>2.9277309260145561</v>
      </c>
      <c r="F11" s="19"/>
    </row>
    <row r="12" spans="1:6" ht="21.75" customHeight="1" x14ac:dyDescent="0.3">
      <c r="A12" s="16" t="s">
        <v>182</v>
      </c>
      <c r="B12" s="17" t="s">
        <v>183</v>
      </c>
      <c r="C12" s="18">
        <v>19791.099999999999</v>
      </c>
      <c r="D12" s="18">
        <v>39</v>
      </c>
      <c r="E12" s="57">
        <f t="shared" si="0"/>
        <v>0.19705827366846715</v>
      </c>
      <c r="F12" s="19"/>
    </row>
    <row r="13" spans="1:6" ht="22.5" customHeight="1" x14ac:dyDescent="0.3">
      <c r="A13" s="16" t="s">
        <v>185</v>
      </c>
      <c r="B13" s="17" t="s">
        <v>184</v>
      </c>
      <c r="C13" s="18">
        <v>6069</v>
      </c>
      <c r="D13" s="18">
        <v>379.2</v>
      </c>
      <c r="E13" s="57">
        <f t="shared" si="0"/>
        <v>6.2481463173504688</v>
      </c>
      <c r="F13" s="19"/>
    </row>
    <row r="14" spans="1:6" ht="26.25" customHeight="1" x14ac:dyDescent="0.3">
      <c r="A14" s="16" t="s">
        <v>14</v>
      </c>
      <c r="B14" s="17" t="s">
        <v>15</v>
      </c>
      <c r="C14" s="18">
        <v>4816.3</v>
      </c>
      <c r="D14" s="18">
        <v>350.3</v>
      </c>
      <c r="E14" s="57">
        <f t="shared" si="0"/>
        <v>7.2732180304383025</v>
      </c>
      <c r="F14" s="19"/>
    </row>
    <row r="15" spans="1:6" hidden="1" x14ac:dyDescent="0.3">
      <c r="A15" s="16" t="s">
        <v>295</v>
      </c>
      <c r="B15" s="17" t="s">
        <v>296</v>
      </c>
      <c r="C15" s="18">
        <v>0</v>
      </c>
      <c r="D15" s="18"/>
      <c r="E15" s="57">
        <v>0</v>
      </c>
      <c r="F15" s="19"/>
    </row>
    <row r="16" spans="1:6" x14ac:dyDescent="0.3">
      <c r="A16" s="8" t="s">
        <v>18</v>
      </c>
      <c r="B16" s="17"/>
      <c r="C16" s="58">
        <f>SUM(C18:C54)</f>
        <v>57519.4</v>
      </c>
      <c r="D16" s="58">
        <f>SUM(D18:D54)</f>
        <v>1068.1999999999998</v>
      </c>
      <c r="E16" s="57">
        <f t="shared" si="0"/>
        <v>1.8571125568069204</v>
      </c>
      <c r="F16" s="21"/>
    </row>
    <row r="17" spans="1:6" ht="37.5" hidden="1" x14ac:dyDescent="0.3">
      <c r="A17" s="16" t="s">
        <v>284</v>
      </c>
      <c r="B17" s="17" t="s">
        <v>283</v>
      </c>
      <c r="C17" s="18"/>
      <c r="D17" s="20"/>
      <c r="E17" s="57" t="e">
        <f t="shared" si="0"/>
        <v>#DIV/0!</v>
      </c>
      <c r="F17" s="22"/>
    </row>
    <row r="18" spans="1:6" ht="37.5" x14ac:dyDescent="0.3">
      <c r="A18" s="16" t="s">
        <v>19</v>
      </c>
      <c r="B18" s="17" t="s">
        <v>20</v>
      </c>
      <c r="C18" s="18">
        <v>10845.3</v>
      </c>
      <c r="D18" s="20">
        <v>232</v>
      </c>
      <c r="E18" s="57">
        <f t="shared" si="0"/>
        <v>2.139175495375877</v>
      </c>
      <c r="F18" s="22"/>
    </row>
    <row r="19" spans="1:6" hidden="1" x14ac:dyDescent="0.3">
      <c r="A19" s="16"/>
      <c r="B19" s="17"/>
      <c r="C19" s="18"/>
      <c r="D19" s="20"/>
      <c r="E19" s="57" t="e">
        <f t="shared" si="0"/>
        <v>#DIV/0!</v>
      </c>
      <c r="F19" s="22"/>
    </row>
    <row r="20" spans="1:6" ht="46.5" hidden="1" customHeight="1" x14ac:dyDescent="0.3">
      <c r="A20" s="16" t="s">
        <v>306</v>
      </c>
      <c r="B20" s="17" t="s">
        <v>301</v>
      </c>
      <c r="C20" s="18"/>
      <c r="D20" s="20"/>
      <c r="E20" s="57" t="e">
        <f t="shared" ref="E20" si="1">D20/C20*100</f>
        <v>#DIV/0!</v>
      </c>
      <c r="F20" s="22"/>
    </row>
    <row r="21" spans="1:6" ht="46.5" customHeight="1" x14ac:dyDescent="0.3">
      <c r="A21" s="16" t="s">
        <v>325</v>
      </c>
      <c r="B21" s="17" t="s">
        <v>324</v>
      </c>
      <c r="C21" s="18">
        <v>55</v>
      </c>
      <c r="D21" s="20"/>
      <c r="E21" s="57">
        <f t="shared" si="0"/>
        <v>0</v>
      </c>
      <c r="F21" s="22"/>
    </row>
    <row r="22" spans="1:6" ht="37.5" x14ac:dyDescent="0.3">
      <c r="A22" s="16" t="s">
        <v>307</v>
      </c>
      <c r="B22" s="17" t="s">
        <v>207</v>
      </c>
      <c r="C22" s="18">
        <v>771</v>
      </c>
      <c r="D22" s="20">
        <v>55.2</v>
      </c>
      <c r="E22" s="57">
        <f t="shared" ref="E22:E28" si="2">D22/C22*100</f>
        <v>7.1595330739299623</v>
      </c>
      <c r="F22" s="22"/>
    </row>
    <row r="23" spans="1:6" ht="22.5" customHeight="1" x14ac:dyDescent="0.3">
      <c r="A23" s="16" t="s">
        <v>21</v>
      </c>
      <c r="B23" s="63" t="s">
        <v>22</v>
      </c>
      <c r="C23" s="18">
        <v>3500</v>
      </c>
      <c r="D23" s="20">
        <v>231.6</v>
      </c>
      <c r="E23" s="57">
        <f t="shared" si="2"/>
        <v>6.6171428571428574</v>
      </c>
      <c r="F23" s="22"/>
    </row>
    <row r="24" spans="1:6" ht="37.5" hidden="1" x14ac:dyDescent="0.3">
      <c r="A24" s="16" t="s">
        <v>23</v>
      </c>
      <c r="B24" s="17" t="s">
        <v>24</v>
      </c>
      <c r="C24" s="18"/>
      <c r="D24" s="18"/>
      <c r="E24" s="57"/>
      <c r="F24" s="22"/>
    </row>
    <row r="25" spans="1:6" ht="41.25" customHeight="1" x14ac:dyDescent="0.3">
      <c r="A25" s="16" t="s">
        <v>251</v>
      </c>
      <c r="B25" s="17" t="s">
        <v>250</v>
      </c>
      <c r="C25" s="18">
        <v>1247.5</v>
      </c>
      <c r="D25" s="18">
        <v>71.099999999999994</v>
      </c>
      <c r="E25" s="57">
        <f t="shared" si="2"/>
        <v>5.6993987975951903</v>
      </c>
      <c r="F25" s="22"/>
    </row>
    <row r="26" spans="1:6" ht="56.25" hidden="1" x14ac:dyDescent="0.3">
      <c r="A26" s="16" t="s">
        <v>25</v>
      </c>
      <c r="B26" s="17" t="s">
        <v>26</v>
      </c>
      <c r="C26" s="18"/>
      <c r="D26" s="18"/>
      <c r="E26" s="57" t="e">
        <f t="shared" si="2"/>
        <v>#DIV/0!</v>
      </c>
      <c r="F26" s="22"/>
    </row>
    <row r="27" spans="1:6" x14ac:dyDescent="0.3">
      <c r="A27" s="16" t="s">
        <v>27</v>
      </c>
      <c r="B27" s="17" t="s">
        <v>28</v>
      </c>
      <c r="C27" s="23">
        <v>46.5</v>
      </c>
      <c r="D27" s="18">
        <v>2.1</v>
      </c>
      <c r="E27" s="57">
        <f t="shared" si="2"/>
        <v>4.5161290322580649</v>
      </c>
      <c r="F27" s="22"/>
    </row>
    <row r="28" spans="1:6" hidden="1" x14ac:dyDescent="0.3">
      <c r="A28" s="16" t="s">
        <v>170</v>
      </c>
      <c r="B28" s="17" t="s">
        <v>171</v>
      </c>
      <c r="C28" s="23"/>
      <c r="D28" s="18"/>
      <c r="E28" s="57" t="e">
        <f t="shared" si="2"/>
        <v>#DIV/0!</v>
      </c>
      <c r="F28" s="22"/>
    </row>
    <row r="29" spans="1:6" x14ac:dyDescent="0.3">
      <c r="A29" s="16" t="s">
        <v>279</v>
      </c>
      <c r="B29" s="17" t="s">
        <v>253</v>
      </c>
      <c r="C29" s="23">
        <v>83.5</v>
      </c>
      <c r="D29" s="24">
        <v>3.6</v>
      </c>
      <c r="E29" s="57">
        <f t="shared" ref="E29:E30" si="3">D29/C29*100</f>
        <v>4.3113772455089823</v>
      </c>
      <c r="F29" s="22"/>
    </row>
    <row r="30" spans="1:6" ht="27" hidden="1" customHeight="1" x14ac:dyDescent="0.3">
      <c r="A30" s="16" t="s">
        <v>280</v>
      </c>
      <c r="B30" s="17" t="s">
        <v>254</v>
      </c>
      <c r="C30" s="23"/>
      <c r="D30" s="24"/>
      <c r="E30" s="57" t="e">
        <f t="shared" si="3"/>
        <v>#DIV/0!</v>
      </c>
      <c r="F30" s="22"/>
    </row>
    <row r="31" spans="1:6" hidden="1" x14ac:dyDescent="0.3">
      <c r="A31" s="16" t="s">
        <v>240</v>
      </c>
      <c r="B31" s="17" t="s">
        <v>254</v>
      </c>
      <c r="C31" s="23"/>
      <c r="D31" s="24"/>
      <c r="E31" s="57" t="e">
        <f t="shared" si="0"/>
        <v>#DIV/0!</v>
      </c>
      <c r="F31" s="22"/>
    </row>
    <row r="32" spans="1:6" x14ac:dyDescent="0.3">
      <c r="A32" s="16" t="s">
        <v>264</v>
      </c>
      <c r="B32" s="17" t="s">
        <v>294</v>
      </c>
      <c r="C32" s="18">
        <v>4244.7</v>
      </c>
      <c r="D32" s="18">
        <v>79.099999999999994</v>
      </c>
      <c r="E32" s="57">
        <f t="shared" si="0"/>
        <v>1.8635003651612598</v>
      </c>
      <c r="F32" s="22"/>
    </row>
    <row r="33" spans="1:6" x14ac:dyDescent="0.3">
      <c r="A33" s="16" t="s">
        <v>265</v>
      </c>
      <c r="B33" s="17" t="s">
        <v>293</v>
      </c>
      <c r="C33" s="18">
        <v>466.5</v>
      </c>
      <c r="D33" s="18">
        <v>23.3</v>
      </c>
      <c r="E33" s="57">
        <f t="shared" ref="E33" si="4">D33/C33*100</f>
        <v>4.994640943193998</v>
      </c>
      <c r="F33" s="22"/>
    </row>
    <row r="34" spans="1:6" ht="41.25" customHeight="1" x14ac:dyDescent="0.3">
      <c r="A34" s="16" t="s">
        <v>178</v>
      </c>
      <c r="B34" s="17" t="s">
        <v>179</v>
      </c>
      <c r="C34" s="18">
        <v>50</v>
      </c>
      <c r="D34" s="18"/>
      <c r="E34" s="57">
        <f t="shared" si="0"/>
        <v>0</v>
      </c>
      <c r="F34" s="22"/>
    </row>
    <row r="35" spans="1:6" ht="21.75" customHeight="1" x14ac:dyDescent="0.3">
      <c r="A35" s="16" t="s">
        <v>267</v>
      </c>
      <c r="B35" s="17" t="s">
        <v>266</v>
      </c>
      <c r="C35" s="20">
        <v>2796</v>
      </c>
      <c r="D35" s="20">
        <v>26.3</v>
      </c>
      <c r="E35" s="57">
        <f t="shared" ref="E35" si="5">D35/C35*100</f>
        <v>0.94062947067238922</v>
      </c>
      <c r="F35" s="22"/>
    </row>
    <row r="36" spans="1:6" ht="39" customHeight="1" x14ac:dyDescent="0.3">
      <c r="A36" s="16" t="s">
        <v>323</v>
      </c>
      <c r="B36" s="17" t="s">
        <v>322</v>
      </c>
      <c r="C36" s="20">
        <v>31000</v>
      </c>
      <c r="D36" s="20">
        <v>117.4</v>
      </c>
      <c r="E36" s="57">
        <f t="shared" si="0"/>
        <v>0.37870967741935485</v>
      </c>
      <c r="F36" s="22"/>
    </row>
    <row r="37" spans="1:6" x14ac:dyDescent="0.3">
      <c r="A37" s="16" t="s">
        <v>188</v>
      </c>
      <c r="B37" s="17" t="s">
        <v>189</v>
      </c>
      <c r="C37" s="20">
        <v>5</v>
      </c>
      <c r="D37" s="20"/>
      <c r="E37" s="57">
        <f t="shared" si="0"/>
        <v>0</v>
      </c>
      <c r="F37" s="22"/>
    </row>
    <row r="38" spans="1:6" x14ac:dyDescent="0.3">
      <c r="A38" s="16" t="s">
        <v>268</v>
      </c>
      <c r="B38" s="17" t="s">
        <v>241</v>
      </c>
      <c r="C38" s="20">
        <v>990.8</v>
      </c>
      <c r="D38" s="18">
        <v>19.8</v>
      </c>
      <c r="E38" s="57">
        <f t="shared" si="0"/>
        <v>1.9983851433185307</v>
      </c>
      <c r="F38" s="22"/>
    </row>
    <row r="39" spans="1:6" x14ac:dyDescent="0.3">
      <c r="A39" s="16" t="s">
        <v>269</v>
      </c>
      <c r="B39" s="17" t="s">
        <v>242</v>
      </c>
      <c r="C39" s="18">
        <v>27</v>
      </c>
      <c r="D39" s="18"/>
      <c r="E39" s="57">
        <f t="shared" si="0"/>
        <v>0</v>
      </c>
      <c r="F39" s="22"/>
    </row>
    <row r="40" spans="1:6" ht="57" customHeight="1" x14ac:dyDescent="0.3">
      <c r="A40" s="62" t="s">
        <v>244</v>
      </c>
      <c r="B40" s="26" t="s">
        <v>243</v>
      </c>
      <c r="C40" s="18">
        <v>125</v>
      </c>
      <c r="D40" s="18">
        <v>35.5</v>
      </c>
      <c r="E40" s="57">
        <f t="shared" si="0"/>
        <v>28.4</v>
      </c>
      <c r="F40" s="22"/>
    </row>
    <row r="41" spans="1:6" x14ac:dyDescent="0.3">
      <c r="A41" s="25" t="s">
        <v>246</v>
      </c>
      <c r="B41" s="17" t="s">
        <v>245</v>
      </c>
      <c r="C41" s="18">
        <v>641.6</v>
      </c>
      <c r="D41" s="20">
        <v>18.399999999999999</v>
      </c>
      <c r="E41" s="57">
        <f t="shared" si="0"/>
        <v>2.8678304239401493</v>
      </c>
      <c r="F41" s="22"/>
    </row>
    <row r="42" spans="1:6" x14ac:dyDescent="0.3">
      <c r="A42" s="16" t="s">
        <v>274</v>
      </c>
      <c r="B42" s="17" t="s">
        <v>273</v>
      </c>
      <c r="C42" s="18"/>
      <c r="D42" s="20">
        <v>1.5</v>
      </c>
      <c r="E42" s="57"/>
      <c r="F42" s="22"/>
    </row>
    <row r="43" spans="1:6" ht="56.25" x14ac:dyDescent="0.3">
      <c r="A43" s="16" t="s">
        <v>305</v>
      </c>
      <c r="B43" s="17" t="s">
        <v>300</v>
      </c>
      <c r="C43" s="18">
        <v>174</v>
      </c>
      <c r="D43" s="24">
        <v>84</v>
      </c>
      <c r="E43" s="57">
        <f t="shared" si="0"/>
        <v>48.275862068965516</v>
      </c>
      <c r="F43" s="22"/>
    </row>
    <row r="44" spans="1:6" ht="37.5" hidden="1" x14ac:dyDescent="0.3">
      <c r="A44" s="16" t="s">
        <v>186</v>
      </c>
      <c r="B44" s="17" t="s">
        <v>187</v>
      </c>
      <c r="C44" s="18"/>
      <c r="D44" s="24"/>
      <c r="E44" s="57" t="e">
        <f t="shared" si="0"/>
        <v>#DIV/0!</v>
      </c>
      <c r="F44" s="22"/>
    </row>
    <row r="45" spans="1:6" hidden="1" x14ac:dyDescent="0.3">
      <c r="A45" s="16" t="s">
        <v>47</v>
      </c>
      <c r="B45" s="17" t="s">
        <v>48</v>
      </c>
      <c r="C45" s="18"/>
      <c r="D45" s="24"/>
      <c r="E45" s="57" t="e">
        <f t="shared" si="0"/>
        <v>#DIV/0!</v>
      </c>
      <c r="F45" s="22"/>
    </row>
    <row r="46" spans="1:6" ht="37.5" hidden="1" x14ac:dyDescent="0.3">
      <c r="A46" s="16" t="s">
        <v>49</v>
      </c>
      <c r="B46" s="26" t="s">
        <v>50</v>
      </c>
      <c r="C46" s="18"/>
      <c r="D46" s="20"/>
      <c r="E46" s="57" t="e">
        <f t="shared" si="0"/>
        <v>#DIV/0!</v>
      </c>
      <c r="F46" s="22"/>
    </row>
    <row r="47" spans="1:6" x14ac:dyDescent="0.3">
      <c r="A47" s="16" t="s">
        <v>53</v>
      </c>
      <c r="B47" s="17" t="s">
        <v>308</v>
      </c>
      <c r="C47" s="18"/>
      <c r="D47" s="24"/>
      <c r="E47" s="57"/>
      <c r="F47" s="22"/>
    </row>
    <row r="48" spans="1:6" hidden="1" x14ac:dyDescent="0.3">
      <c r="A48" s="16" t="s">
        <v>282</v>
      </c>
      <c r="B48" s="17" t="s">
        <v>281</v>
      </c>
      <c r="C48" s="18"/>
      <c r="D48" s="24"/>
      <c r="E48" s="57"/>
      <c r="F48" s="22"/>
    </row>
    <row r="49" spans="1:6" x14ac:dyDescent="0.3">
      <c r="A49" s="16" t="s">
        <v>259</v>
      </c>
      <c r="B49" s="17" t="s">
        <v>260</v>
      </c>
      <c r="C49" s="18">
        <v>450</v>
      </c>
      <c r="D49" s="24">
        <v>67.3</v>
      </c>
      <c r="E49" s="57">
        <f>D49/C49*100</f>
        <v>14.955555555555556</v>
      </c>
      <c r="F49" s="22"/>
    </row>
    <row r="50" spans="1:6" ht="24.75" hidden="1" customHeight="1" x14ac:dyDescent="0.3">
      <c r="A50" s="16" t="s">
        <v>271</v>
      </c>
      <c r="B50" s="17" t="s">
        <v>270</v>
      </c>
      <c r="C50" s="18"/>
      <c r="D50" s="24"/>
      <c r="E50" s="57" t="e">
        <f>D50/C50*100</f>
        <v>#DIV/0!</v>
      </c>
      <c r="F50" s="22"/>
    </row>
    <row r="51" spans="1:6" ht="23.25" hidden="1" customHeight="1" x14ac:dyDescent="0.3">
      <c r="A51" s="16" t="s">
        <v>297</v>
      </c>
      <c r="B51" s="17" t="s">
        <v>313</v>
      </c>
      <c r="C51" s="18"/>
      <c r="D51" s="24"/>
      <c r="E51" s="57"/>
      <c r="F51" s="22"/>
    </row>
    <row r="52" spans="1:6" hidden="1" x14ac:dyDescent="0.3">
      <c r="A52" s="16" t="s">
        <v>298</v>
      </c>
      <c r="B52" s="17" t="s">
        <v>309</v>
      </c>
      <c r="C52" s="18"/>
      <c r="D52" s="24"/>
      <c r="E52" s="57"/>
      <c r="F52" s="22"/>
    </row>
    <row r="53" spans="1:6" hidden="1" x14ac:dyDescent="0.3">
      <c r="A53" s="16" t="s">
        <v>299</v>
      </c>
      <c r="B53" s="17" t="s">
        <v>310</v>
      </c>
      <c r="C53" s="18"/>
      <c r="D53" s="24"/>
      <c r="E53" s="57" t="e">
        <f>D53/C53*100</f>
        <v>#DIV/0!</v>
      </c>
      <c r="F53" s="22"/>
    </row>
    <row r="54" spans="1:6" ht="48.75" hidden="1" customHeight="1" x14ac:dyDescent="0.3">
      <c r="A54" s="16" t="s">
        <v>311</v>
      </c>
      <c r="B54" s="17" t="s">
        <v>312</v>
      </c>
      <c r="C54" s="18"/>
      <c r="D54" s="24"/>
      <c r="E54" s="57"/>
      <c r="F54" s="22"/>
    </row>
    <row r="55" spans="1:6" x14ac:dyDescent="0.3">
      <c r="A55" s="27" t="s">
        <v>55</v>
      </c>
      <c r="B55" s="28"/>
      <c r="C55" s="59">
        <f>C16+C4</f>
        <v>379809.69999999995</v>
      </c>
      <c r="D55" s="59">
        <f>D16+D4</f>
        <v>16463.600000000002</v>
      </c>
      <c r="E55" s="57">
        <f t="shared" ref="E55:E86" si="6">D55/C55*100</f>
        <v>4.3346970864619845</v>
      </c>
      <c r="F55" s="29"/>
    </row>
    <row r="56" spans="1:6" x14ac:dyDescent="0.3">
      <c r="A56" s="16" t="s">
        <v>292</v>
      </c>
      <c r="B56" s="17" t="s">
        <v>222</v>
      </c>
      <c r="C56" s="18">
        <v>126387.5</v>
      </c>
      <c r="D56" s="18">
        <v>10532</v>
      </c>
      <c r="E56" s="57">
        <f t="shared" si="6"/>
        <v>8.3331025615666103</v>
      </c>
      <c r="F56" s="19"/>
    </row>
    <row r="57" spans="1:6" x14ac:dyDescent="0.3">
      <c r="A57" s="16" t="s">
        <v>58</v>
      </c>
      <c r="B57" s="17" t="s">
        <v>223</v>
      </c>
      <c r="C57" s="18">
        <v>153506</v>
      </c>
      <c r="D57" s="18">
        <v>12792.2</v>
      </c>
      <c r="E57" s="57">
        <f t="shared" si="6"/>
        <v>8.3333550480111533</v>
      </c>
      <c r="F57" s="19"/>
    </row>
    <row r="58" spans="1:6" hidden="1" x14ac:dyDescent="0.3">
      <c r="A58" s="16"/>
      <c r="B58" s="17"/>
      <c r="C58" s="18"/>
      <c r="D58" s="18"/>
      <c r="E58" s="57" t="e">
        <f t="shared" si="6"/>
        <v>#DIV/0!</v>
      </c>
      <c r="F58" s="19"/>
    </row>
    <row r="59" spans="1:6" hidden="1" x14ac:dyDescent="0.3">
      <c r="A59" s="16" t="s">
        <v>230</v>
      </c>
      <c r="B59" s="17" t="s">
        <v>231</v>
      </c>
      <c r="C59" s="18"/>
      <c r="D59" s="18"/>
      <c r="E59" s="57" t="e">
        <f t="shared" ref="E59:E69" si="7">D59/C59*100</f>
        <v>#DIV/0!</v>
      </c>
      <c r="F59" s="19"/>
    </row>
    <row r="60" spans="1:6" ht="37.5" hidden="1" x14ac:dyDescent="0.3">
      <c r="A60" s="16" t="s">
        <v>248</v>
      </c>
      <c r="B60" s="17" t="s">
        <v>247</v>
      </c>
      <c r="C60" s="18"/>
      <c r="D60" s="18"/>
      <c r="E60" s="57" t="e">
        <f t="shared" si="7"/>
        <v>#DIV/0!</v>
      </c>
      <c r="F60" s="19"/>
    </row>
    <row r="61" spans="1:6" hidden="1" x14ac:dyDescent="0.3">
      <c r="A61" s="16" t="s">
        <v>258</v>
      </c>
      <c r="B61" s="17" t="s">
        <v>257</v>
      </c>
      <c r="C61" s="18"/>
      <c r="D61" s="18"/>
      <c r="E61" s="57" t="e">
        <f t="shared" ref="E61:E62" si="8">D61/C61*100</f>
        <v>#DIV/0!</v>
      </c>
      <c r="F61" s="19"/>
    </row>
    <row r="62" spans="1:6" ht="37.5" x14ac:dyDescent="0.3">
      <c r="A62" s="16" t="s">
        <v>261</v>
      </c>
      <c r="B62" s="17" t="s">
        <v>262</v>
      </c>
      <c r="C62" s="18">
        <v>20816.5</v>
      </c>
      <c r="D62" s="18"/>
      <c r="E62" s="57">
        <f t="shared" si="8"/>
        <v>0</v>
      </c>
      <c r="F62" s="19"/>
    </row>
    <row r="63" spans="1:6" ht="37.5" hidden="1" x14ac:dyDescent="0.3">
      <c r="A63" s="16" t="s">
        <v>255</v>
      </c>
      <c r="B63" s="17" t="s">
        <v>256</v>
      </c>
      <c r="C63" s="18"/>
      <c r="D63" s="18"/>
      <c r="E63" s="57" t="e">
        <f t="shared" si="7"/>
        <v>#DIV/0!</v>
      </c>
      <c r="F63" s="19"/>
    </row>
    <row r="64" spans="1:6" ht="37.5" hidden="1" x14ac:dyDescent="0.3">
      <c r="A64" s="16" t="s">
        <v>249</v>
      </c>
      <c r="B64" s="17" t="s">
        <v>291</v>
      </c>
      <c r="C64" s="18"/>
      <c r="D64" s="18"/>
      <c r="E64" s="57" t="e">
        <f t="shared" ref="E64" si="9">D64/C64*100</f>
        <v>#DIV/0!</v>
      </c>
      <c r="F64" s="19"/>
    </row>
    <row r="65" spans="1:6" ht="37.5" hidden="1" x14ac:dyDescent="0.3">
      <c r="A65" s="16" t="s">
        <v>209</v>
      </c>
      <c r="B65" s="17" t="s">
        <v>211</v>
      </c>
      <c r="C65" s="18"/>
      <c r="D65" s="18"/>
      <c r="E65" s="57">
        <v>0</v>
      </c>
      <c r="F65" s="19"/>
    </row>
    <row r="66" spans="1:6" ht="19.5" hidden="1" customHeight="1" x14ac:dyDescent="0.3">
      <c r="A66" s="16" t="s">
        <v>208</v>
      </c>
      <c r="B66" s="17" t="s">
        <v>212</v>
      </c>
      <c r="C66" s="18"/>
      <c r="D66" s="18"/>
      <c r="E66" s="57">
        <v>0</v>
      </c>
      <c r="F66" s="19"/>
    </row>
    <row r="67" spans="1:6" x14ac:dyDescent="0.3">
      <c r="A67" s="16" t="s">
        <v>210</v>
      </c>
      <c r="B67" s="17" t="s">
        <v>213</v>
      </c>
      <c r="C67" s="18">
        <v>112.6</v>
      </c>
      <c r="D67" s="18"/>
      <c r="E67" s="57">
        <f t="shared" si="7"/>
        <v>0</v>
      </c>
      <c r="F67" s="19"/>
    </row>
    <row r="68" spans="1:6" x14ac:dyDescent="0.3">
      <c r="A68" s="16" t="s">
        <v>217</v>
      </c>
      <c r="B68" s="17" t="s">
        <v>218</v>
      </c>
      <c r="C68" s="18">
        <v>14541.5</v>
      </c>
      <c r="D68" s="18"/>
      <c r="E68" s="57">
        <f t="shared" ref="E68" si="10">D68/C68*100</f>
        <v>0</v>
      </c>
      <c r="F68" s="19"/>
    </row>
    <row r="69" spans="1:6" x14ac:dyDescent="0.3">
      <c r="A69" s="16" t="s">
        <v>326</v>
      </c>
      <c r="B69" s="17" t="s">
        <v>327</v>
      </c>
      <c r="C69" s="18">
        <v>4875.6000000000004</v>
      </c>
      <c r="D69" s="18"/>
      <c r="E69" s="57">
        <f t="shared" si="7"/>
        <v>0</v>
      </c>
      <c r="F69" s="19"/>
    </row>
    <row r="70" spans="1:6" hidden="1" x14ac:dyDescent="0.3">
      <c r="A70" s="16" t="s">
        <v>165</v>
      </c>
      <c r="B70" s="17" t="s">
        <v>219</v>
      </c>
      <c r="C70" s="18"/>
      <c r="D70" s="18"/>
      <c r="E70" s="57">
        <v>0</v>
      </c>
      <c r="F70" s="19"/>
    </row>
    <row r="71" spans="1:6" hidden="1" x14ac:dyDescent="0.3">
      <c r="A71" s="16" t="s">
        <v>206</v>
      </c>
      <c r="B71" s="17" t="s">
        <v>276</v>
      </c>
      <c r="C71" s="18"/>
      <c r="D71" s="18"/>
      <c r="E71" s="57" t="e">
        <f t="shared" si="6"/>
        <v>#DIV/0!</v>
      </c>
      <c r="F71" s="19"/>
    </row>
    <row r="72" spans="1:6" hidden="1" x14ac:dyDescent="0.3">
      <c r="A72" s="16" t="s">
        <v>167</v>
      </c>
      <c r="B72" s="17" t="s">
        <v>275</v>
      </c>
      <c r="C72" s="18"/>
      <c r="D72" s="23"/>
      <c r="E72" s="57" t="e">
        <f t="shared" si="6"/>
        <v>#DIV/0!</v>
      </c>
      <c r="F72" s="19"/>
    </row>
    <row r="73" spans="1:6" hidden="1" x14ac:dyDescent="0.3">
      <c r="A73" s="16" t="s">
        <v>277</v>
      </c>
      <c r="B73" s="17" t="s">
        <v>278</v>
      </c>
      <c r="C73" s="18"/>
      <c r="D73" s="23"/>
      <c r="E73" s="57" t="e">
        <f t="shared" si="6"/>
        <v>#DIV/0!</v>
      </c>
      <c r="F73" s="19"/>
    </row>
    <row r="74" spans="1:6" x14ac:dyDescent="0.3">
      <c r="A74" s="16" t="s">
        <v>290</v>
      </c>
      <c r="B74" s="17" t="s">
        <v>220</v>
      </c>
      <c r="C74" s="18">
        <v>208594.1</v>
      </c>
      <c r="D74" s="23"/>
      <c r="E74" s="57">
        <f t="shared" si="6"/>
        <v>0</v>
      </c>
      <c r="F74" s="19"/>
    </row>
    <row r="75" spans="1:6" ht="23.25" hidden="1" customHeight="1" x14ac:dyDescent="0.3">
      <c r="A75" s="16" t="s">
        <v>62</v>
      </c>
      <c r="B75" s="17" t="s">
        <v>214</v>
      </c>
      <c r="C75" s="18"/>
      <c r="D75" s="20"/>
      <c r="E75" s="57" t="e">
        <f t="shared" si="6"/>
        <v>#DIV/0!</v>
      </c>
      <c r="F75" s="19"/>
    </row>
    <row r="76" spans="1:6" x14ac:dyDescent="0.3">
      <c r="A76" s="16" t="s">
        <v>64</v>
      </c>
      <c r="B76" s="17" t="s">
        <v>221</v>
      </c>
      <c r="C76" s="18">
        <v>250543.1</v>
      </c>
      <c r="D76" s="18">
        <v>19278.7</v>
      </c>
      <c r="E76" s="57">
        <f t="shared" si="6"/>
        <v>7.6947638949146873</v>
      </c>
      <c r="F76" s="19"/>
    </row>
    <row r="77" spans="1:6" ht="40.5" customHeight="1" x14ac:dyDescent="0.3">
      <c r="A77" s="16" t="s">
        <v>289</v>
      </c>
      <c r="B77" s="17" t="s">
        <v>215</v>
      </c>
      <c r="C77" s="18">
        <v>4301.3</v>
      </c>
      <c r="D77" s="18">
        <v>81.599999999999994</v>
      </c>
      <c r="E77" s="57">
        <f t="shared" si="6"/>
        <v>1.8971008764792037</v>
      </c>
      <c r="F77" s="19"/>
    </row>
    <row r="78" spans="1:6" s="32" customFormat="1" ht="37.5" x14ac:dyDescent="0.3">
      <c r="A78" s="30" t="s">
        <v>66</v>
      </c>
      <c r="B78" s="31" t="s">
        <v>216</v>
      </c>
      <c r="C78" s="23">
        <v>5.3</v>
      </c>
      <c r="D78" s="23"/>
      <c r="E78" s="57">
        <f t="shared" ref="E78" si="11">D78/C78*100</f>
        <v>0</v>
      </c>
      <c r="F78" s="19"/>
    </row>
    <row r="79" spans="1:6" s="32" customFormat="1" hidden="1" x14ac:dyDescent="0.3">
      <c r="A79" s="30" t="s">
        <v>252</v>
      </c>
      <c r="B79" s="31" t="s">
        <v>263</v>
      </c>
      <c r="C79" s="23"/>
      <c r="D79" s="23"/>
      <c r="E79" s="57" t="e">
        <f t="shared" si="6"/>
        <v>#DIV/0!</v>
      </c>
      <c r="F79" s="19"/>
    </row>
    <row r="80" spans="1:6" x14ac:dyDescent="0.3">
      <c r="A80" s="16" t="s">
        <v>68</v>
      </c>
      <c r="B80" s="17" t="s">
        <v>288</v>
      </c>
      <c r="C80" s="23">
        <v>924509.5</v>
      </c>
      <c r="D80" s="18">
        <v>35830</v>
      </c>
      <c r="E80" s="57">
        <f t="shared" si="6"/>
        <v>3.8755686123290243</v>
      </c>
      <c r="F80" s="19"/>
    </row>
    <row r="81" spans="1:6" ht="41.25" customHeight="1" x14ac:dyDescent="0.3">
      <c r="A81" s="16" t="s">
        <v>303</v>
      </c>
      <c r="B81" s="17" t="s">
        <v>302</v>
      </c>
      <c r="C81" s="23">
        <v>4970.8999999999996</v>
      </c>
      <c r="D81" s="18"/>
      <c r="E81" s="57">
        <f t="shared" si="6"/>
        <v>0</v>
      </c>
      <c r="F81" s="19"/>
    </row>
    <row r="82" spans="1:6" ht="41.25" hidden="1" customHeight="1" x14ac:dyDescent="0.3">
      <c r="A82" s="16" t="s">
        <v>303</v>
      </c>
      <c r="B82" s="17" t="s">
        <v>302</v>
      </c>
      <c r="C82" s="23"/>
      <c r="D82" s="18"/>
      <c r="E82" s="57" t="e">
        <f t="shared" ref="E82" si="12">D82/C82*100</f>
        <v>#DIV/0!</v>
      </c>
      <c r="F82" s="19"/>
    </row>
    <row r="83" spans="1:6" hidden="1" x14ac:dyDescent="0.3">
      <c r="A83" s="16" t="s">
        <v>225</v>
      </c>
      <c r="B83" s="17" t="s">
        <v>224</v>
      </c>
      <c r="C83" s="23"/>
      <c r="D83" s="18"/>
      <c r="E83" s="57" t="e">
        <f t="shared" si="6"/>
        <v>#DIV/0!</v>
      </c>
      <c r="F83" s="19"/>
    </row>
    <row r="84" spans="1:6" hidden="1" x14ac:dyDescent="0.3">
      <c r="A84" s="16" t="s">
        <v>232</v>
      </c>
      <c r="B84" s="17" t="s">
        <v>233</v>
      </c>
      <c r="C84" s="23"/>
      <c r="D84" s="18"/>
      <c r="E84" s="57" t="e">
        <f t="shared" si="6"/>
        <v>#DIV/0!</v>
      </c>
      <c r="F84" s="19"/>
    </row>
    <row r="85" spans="1:6" ht="37.5" x14ac:dyDescent="0.3">
      <c r="A85" s="33" t="s">
        <v>287</v>
      </c>
      <c r="B85" s="17" t="s">
        <v>304</v>
      </c>
      <c r="C85" s="23">
        <v>31483.599999999999</v>
      </c>
      <c r="D85" s="18"/>
      <c r="E85" s="57">
        <f t="shared" si="6"/>
        <v>0</v>
      </c>
      <c r="F85" s="19"/>
    </row>
    <row r="86" spans="1:6" hidden="1" x14ac:dyDescent="0.3">
      <c r="A86" s="16" t="s">
        <v>232</v>
      </c>
      <c r="B86" s="17" t="s">
        <v>233</v>
      </c>
      <c r="C86" s="23"/>
      <c r="D86" s="18"/>
      <c r="E86" s="57" t="e">
        <f t="shared" si="6"/>
        <v>#DIV/0!</v>
      </c>
      <c r="F86" s="19"/>
    </row>
    <row r="87" spans="1:6" x14ac:dyDescent="0.3">
      <c r="A87" s="27" t="s">
        <v>72</v>
      </c>
      <c r="B87" s="34" t="s">
        <v>73</v>
      </c>
      <c r="C87" s="58">
        <f>SUM(C56:C86)</f>
        <v>1744647.5</v>
      </c>
      <c r="D87" s="58">
        <f>SUM(D56:D86)</f>
        <v>78514.5</v>
      </c>
      <c r="E87" s="57">
        <f>D87/C87*100</f>
        <v>4.5003073686804926</v>
      </c>
      <c r="F87" s="35"/>
    </row>
    <row r="88" spans="1:6" x14ac:dyDescent="0.3">
      <c r="A88" s="27" t="s">
        <v>74</v>
      </c>
      <c r="B88" s="17" t="s">
        <v>272</v>
      </c>
      <c r="C88" s="23">
        <v>691.4</v>
      </c>
      <c r="D88" s="23"/>
      <c r="E88" s="57">
        <f>D88/C88*100</f>
        <v>0</v>
      </c>
      <c r="F88" s="35"/>
    </row>
    <row r="89" spans="1:6" ht="56.25" x14ac:dyDescent="0.3">
      <c r="A89" s="64" t="s">
        <v>315</v>
      </c>
      <c r="B89" s="26" t="s">
        <v>314</v>
      </c>
      <c r="C89" s="23"/>
      <c r="D89" s="23">
        <v>-29</v>
      </c>
      <c r="E89" s="57"/>
      <c r="F89" s="35"/>
    </row>
    <row r="90" spans="1:6" ht="37.5" hidden="1" x14ac:dyDescent="0.3">
      <c r="A90" s="36" t="s">
        <v>76</v>
      </c>
      <c r="B90" s="34" t="s">
        <v>77</v>
      </c>
      <c r="C90" s="23"/>
      <c r="D90" s="18"/>
      <c r="E90" s="57"/>
      <c r="F90" s="35"/>
    </row>
    <row r="91" spans="1:6" x14ac:dyDescent="0.3">
      <c r="A91" s="27" t="s">
        <v>78</v>
      </c>
      <c r="B91" s="34"/>
      <c r="C91" s="56">
        <f>C55+C87+C88+C90</f>
        <v>2125148.6</v>
      </c>
      <c r="D91" s="56">
        <f>D55+D87+D88+D90+D89</f>
        <v>94949.1</v>
      </c>
      <c r="E91" s="57">
        <f>D91/C91*100</f>
        <v>4.4678805049209265</v>
      </c>
      <c r="F91" s="35"/>
    </row>
    <row r="92" spans="1:6" x14ac:dyDescent="0.25">
      <c r="A92" s="67" t="s">
        <v>162</v>
      </c>
      <c r="B92" s="68"/>
      <c r="C92" s="68"/>
      <c r="D92" s="68"/>
      <c r="E92" s="69"/>
    </row>
    <row r="93" spans="1:6" x14ac:dyDescent="0.25">
      <c r="A93" s="41" t="s">
        <v>79</v>
      </c>
      <c r="B93" s="51" t="s">
        <v>121</v>
      </c>
      <c r="C93" s="40">
        <f>SUM(C94:C101)</f>
        <v>269383.09999999998</v>
      </c>
      <c r="D93" s="40">
        <f>SUM(D94:D101)</f>
        <v>16329.300000000001</v>
      </c>
      <c r="E93" s="44">
        <f>IF(C93=0," ",D93/C93*100)</f>
        <v>6.0617388395931302</v>
      </c>
    </row>
    <row r="94" spans="1:6" x14ac:dyDescent="0.25">
      <c r="A94" s="45" t="s">
        <v>80</v>
      </c>
      <c r="B94" s="42" t="s">
        <v>122</v>
      </c>
      <c r="C94" s="46">
        <v>24082.6</v>
      </c>
      <c r="D94" s="46">
        <v>1284.9000000000001</v>
      </c>
      <c r="E94" s="48">
        <f>IF(C94=0," ",D94/C94*100)</f>
        <v>5.3353873751173051</v>
      </c>
    </row>
    <row r="95" spans="1:6" x14ac:dyDescent="0.25">
      <c r="A95" s="45" t="s">
        <v>81</v>
      </c>
      <c r="B95" s="42" t="s">
        <v>123</v>
      </c>
      <c r="C95" s="46">
        <v>6680.4</v>
      </c>
      <c r="D95" s="46">
        <v>601.1</v>
      </c>
      <c r="E95" s="48">
        <f>IF(C95=0," ",D95/C95*100)</f>
        <v>8.9979641937608523</v>
      </c>
    </row>
    <row r="96" spans="1:6" ht="40.5" customHeight="1" x14ac:dyDescent="0.25">
      <c r="A96" s="45" t="s">
        <v>82</v>
      </c>
      <c r="B96" s="42" t="s">
        <v>124</v>
      </c>
      <c r="C96" s="46">
        <v>182918</v>
      </c>
      <c r="D96" s="50">
        <v>10728.2</v>
      </c>
      <c r="E96" s="48">
        <f>IF(C96=0," ",D96/C96*100)</f>
        <v>5.8650324188980854</v>
      </c>
    </row>
    <row r="97" spans="1:5" x14ac:dyDescent="0.25">
      <c r="A97" s="45" t="s">
        <v>83</v>
      </c>
      <c r="B97" s="42" t="s">
        <v>125</v>
      </c>
      <c r="C97" s="46">
        <v>5.3</v>
      </c>
      <c r="D97" s="46"/>
      <c r="E97" s="48">
        <f>IF(C97=0," ",D97/C97*100)</f>
        <v>0</v>
      </c>
    </row>
    <row r="98" spans="1:5" x14ac:dyDescent="0.25">
      <c r="A98" s="45" t="s">
        <v>84</v>
      </c>
      <c r="B98" s="42" t="s">
        <v>126</v>
      </c>
      <c r="C98" s="46">
        <v>32997.1</v>
      </c>
      <c r="D98" s="46">
        <v>1968.9</v>
      </c>
      <c r="E98" s="48">
        <f t="shared" ref="E98:E144" si="13">IF(C98=0," ",D98/C98*100)</f>
        <v>5.966887999248419</v>
      </c>
    </row>
    <row r="99" spans="1:5" hidden="1" x14ac:dyDescent="0.25">
      <c r="A99" s="45" t="s">
        <v>85</v>
      </c>
      <c r="B99" s="42" t="s">
        <v>127</v>
      </c>
      <c r="C99" s="46"/>
      <c r="D99" s="46"/>
      <c r="E99" s="48" t="str">
        <f t="shared" si="13"/>
        <v xml:space="preserve"> </v>
      </c>
    </row>
    <row r="100" spans="1:5" x14ac:dyDescent="0.25">
      <c r="A100" s="45" t="s">
        <v>86</v>
      </c>
      <c r="B100" s="42" t="s">
        <v>128</v>
      </c>
      <c r="C100" s="46">
        <v>1288</v>
      </c>
      <c r="D100" s="46">
        <v>0</v>
      </c>
      <c r="E100" s="48">
        <f t="shared" si="13"/>
        <v>0</v>
      </c>
    </row>
    <row r="101" spans="1:5" x14ac:dyDescent="0.25">
      <c r="A101" s="45" t="s">
        <v>87</v>
      </c>
      <c r="B101" s="42" t="s">
        <v>129</v>
      </c>
      <c r="C101" s="46">
        <v>21411.7</v>
      </c>
      <c r="D101" s="50">
        <v>1746.2</v>
      </c>
      <c r="E101" s="48">
        <f t="shared" si="13"/>
        <v>8.1553543156311736</v>
      </c>
    </row>
    <row r="102" spans="1:5" s="60" customFormat="1" x14ac:dyDescent="0.25">
      <c r="A102" s="41" t="s">
        <v>190</v>
      </c>
      <c r="B102" s="51" t="s">
        <v>191</v>
      </c>
      <c r="C102" s="40">
        <f>C103</f>
        <v>4301.3</v>
      </c>
      <c r="D102" s="40">
        <f>D103</f>
        <v>81.599999999999994</v>
      </c>
      <c r="E102" s="44">
        <f t="shared" si="13"/>
        <v>1.8971008764792037</v>
      </c>
    </row>
    <row r="103" spans="1:5" x14ac:dyDescent="0.25">
      <c r="A103" s="45" t="s">
        <v>192</v>
      </c>
      <c r="B103" s="42" t="s">
        <v>193</v>
      </c>
      <c r="C103" s="46">
        <v>4301.3</v>
      </c>
      <c r="D103" s="50">
        <v>81.599999999999994</v>
      </c>
      <c r="E103" s="48">
        <f t="shared" si="13"/>
        <v>1.8971008764792037</v>
      </c>
    </row>
    <row r="104" spans="1:5" x14ac:dyDescent="0.25">
      <c r="A104" s="41" t="s">
        <v>88</v>
      </c>
      <c r="B104" s="51" t="s">
        <v>130</v>
      </c>
      <c r="C104" s="40">
        <f>SUM(C105:C107)</f>
        <v>26309.799999999996</v>
      </c>
      <c r="D104" s="40">
        <f>SUM(D105:D107)</f>
        <v>1612</v>
      </c>
      <c r="E104" s="44">
        <f t="shared" si="13"/>
        <v>6.1269945039491001</v>
      </c>
    </row>
    <row r="105" spans="1:5" x14ac:dyDescent="0.25">
      <c r="A105" s="45" t="s">
        <v>89</v>
      </c>
      <c r="B105" s="42" t="s">
        <v>131</v>
      </c>
      <c r="C105" s="46">
        <v>2158.1</v>
      </c>
      <c r="D105" s="46">
        <v>99.4</v>
      </c>
      <c r="E105" s="48">
        <f t="shared" si="13"/>
        <v>4.6059033409017198</v>
      </c>
    </row>
    <row r="106" spans="1:5" x14ac:dyDescent="0.25">
      <c r="A106" s="45" t="s">
        <v>194</v>
      </c>
      <c r="B106" s="42" t="s">
        <v>195</v>
      </c>
      <c r="C106" s="46">
        <v>23362.6</v>
      </c>
      <c r="D106" s="46">
        <v>1483.6</v>
      </c>
      <c r="E106" s="48">
        <f t="shared" si="13"/>
        <v>6.3503205978786612</v>
      </c>
    </row>
    <row r="107" spans="1:5" x14ac:dyDescent="0.25">
      <c r="A107" s="45" t="s">
        <v>90</v>
      </c>
      <c r="B107" s="42" t="s">
        <v>132</v>
      </c>
      <c r="C107" s="46">
        <v>789.1</v>
      </c>
      <c r="D107" s="46">
        <v>29</v>
      </c>
      <c r="E107" s="44">
        <f t="shared" si="13"/>
        <v>3.6750728678241038</v>
      </c>
    </row>
    <row r="108" spans="1:5" x14ac:dyDescent="0.25">
      <c r="A108" s="41" t="s">
        <v>91</v>
      </c>
      <c r="B108" s="51" t="s">
        <v>133</v>
      </c>
      <c r="C108" s="40">
        <f>C113+C110+C115+C109+C114+C111+C112</f>
        <v>171103</v>
      </c>
      <c r="D108" s="40">
        <f>D113+D110+D115+D109+D114+D111+D112</f>
        <v>4863.0999999999995</v>
      </c>
      <c r="E108" s="44">
        <f t="shared" si="13"/>
        <v>2.8422061565256009</v>
      </c>
    </row>
    <row r="109" spans="1:5" x14ac:dyDescent="0.25">
      <c r="A109" s="45" t="s">
        <v>197</v>
      </c>
      <c r="B109" s="42" t="s">
        <v>196</v>
      </c>
      <c r="C109" s="46">
        <v>373.3</v>
      </c>
      <c r="D109" s="46"/>
      <c r="E109" s="48">
        <f t="shared" si="13"/>
        <v>0</v>
      </c>
    </row>
    <row r="110" spans="1:5" x14ac:dyDescent="0.25">
      <c r="A110" s="45" t="s">
        <v>92</v>
      </c>
      <c r="B110" s="42" t="s">
        <v>134</v>
      </c>
      <c r="C110" s="46">
        <v>50</v>
      </c>
      <c r="D110" s="46"/>
      <c r="E110" s="48">
        <f t="shared" si="13"/>
        <v>0</v>
      </c>
    </row>
    <row r="111" spans="1:5" hidden="1" x14ac:dyDescent="0.25">
      <c r="A111" s="45" t="s">
        <v>234</v>
      </c>
      <c r="B111" s="42" t="s">
        <v>236</v>
      </c>
      <c r="C111" s="46"/>
      <c r="D111" s="46">
        <v>0</v>
      </c>
      <c r="E111" s="48" t="str">
        <f t="shared" si="13"/>
        <v xml:space="preserve"> </v>
      </c>
    </row>
    <row r="112" spans="1:5" hidden="1" x14ac:dyDescent="0.25">
      <c r="A112" s="45" t="s">
        <v>235</v>
      </c>
      <c r="B112" s="42" t="s">
        <v>237</v>
      </c>
      <c r="C112" s="46"/>
      <c r="D112" s="46"/>
      <c r="E112" s="48" t="str">
        <f t="shared" si="13"/>
        <v xml:space="preserve"> </v>
      </c>
    </row>
    <row r="113" spans="1:5" x14ac:dyDescent="0.25">
      <c r="A113" s="45" t="s">
        <v>93</v>
      </c>
      <c r="B113" s="42" t="s">
        <v>135</v>
      </c>
      <c r="C113" s="46">
        <v>1476</v>
      </c>
      <c r="D113" s="50">
        <v>27.9</v>
      </c>
      <c r="E113" s="48">
        <f t="shared" si="13"/>
        <v>1.8902439024390243</v>
      </c>
    </row>
    <row r="114" spans="1:5" x14ac:dyDescent="0.25">
      <c r="A114" s="45" t="s">
        <v>199</v>
      </c>
      <c r="B114" s="42" t="s">
        <v>198</v>
      </c>
      <c r="C114" s="46">
        <v>167749.79999999999</v>
      </c>
      <c r="D114" s="50">
        <v>4735.2</v>
      </c>
      <c r="E114" s="48">
        <f t="shared" si="13"/>
        <v>2.8227753475712043</v>
      </c>
    </row>
    <row r="115" spans="1:5" x14ac:dyDescent="0.25">
      <c r="A115" s="45" t="s">
        <v>94</v>
      </c>
      <c r="B115" s="42" t="s">
        <v>136</v>
      </c>
      <c r="C115" s="46">
        <v>1453.9</v>
      </c>
      <c r="D115" s="46">
        <v>100</v>
      </c>
      <c r="E115" s="48">
        <f t="shared" si="13"/>
        <v>6.8780521356351878</v>
      </c>
    </row>
    <row r="116" spans="1:5" x14ac:dyDescent="0.25">
      <c r="A116" s="41" t="s">
        <v>95</v>
      </c>
      <c r="B116" s="51" t="s">
        <v>137</v>
      </c>
      <c r="C116" s="40">
        <f>C118+C119+C120+C117</f>
        <v>133093.6</v>
      </c>
      <c r="D116" s="40">
        <f>D118+D119+D120+D117</f>
        <v>3679.8</v>
      </c>
      <c r="E116" s="44">
        <f t="shared" si="13"/>
        <v>2.7648211484248679</v>
      </c>
    </row>
    <row r="117" spans="1:5" x14ac:dyDescent="0.25">
      <c r="A117" s="45" t="s">
        <v>200</v>
      </c>
      <c r="B117" s="42" t="s">
        <v>201</v>
      </c>
      <c r="C117" s="46">
        <v>1576.2</v>
      </c>
      <c r="D117" s="46">
        <v>13.7</v>
      </c>
      <c r="E117" s="48">
        <f t="shared" si="13"/>
        <v>0.86917903819312259</v>
      </c>
    </row>
    <row r="118" spans="1:5" x14ac:dyDescent="0.25">
      <c r="A118" s="45" t="s">
        <v>96</v>
      </c>
      <c r="B118" s="42" t="s">
        <v>138</v>
      </c>
      <c r="C118" s="46">
        <v>7035.7</v>
      </c>
      <c r="D118" s="46">
        <v>431.9</v>
      </c>
      <c r="E118" s="48">
        <f t="shared" si="13"/>
        <v>6.1386926673962794</v>
      </c>
    </row>
    <row r="119" spans="1:5" x14ac:dyDescent="0.25">
      <c r="A119" s="45" t="s">
        <v>97</v>
      </c>
      <c r="B119" s="42" t="s">
        <v>139</v>
      </c>
      <c r="C119" s="46">
        <v>72378.899999999994</v>
      </c>
      <c r="D119" s="46">
        <v>1914.4</v>
      </c>
      <c r="E119" s="48">
        <f t="shared" si="13"/>
        <v>2.6449697356550046</v>
      </c>
    </row>
    <row r="120" spans="1:5" x14ac:dyDescent="0.25">
      <c r="A120" s="45" t="s">
        <v>202</v>
      </c>
      <c r="B120" s="42" t="s">
        <v>203</v>
      </c>
      <c r="C120" s="46">
        <v>52102.8</v>
      </c>
      <c r="D120" s="46">
        <v>1319.8</v>
      </c>
      <c r="E120" s="48">
        <f t="shared" si="13"/>
        <v>2.5330692400408421</v>
      </c>
    </row>
    <row r="121" spans="1:5" x14ac:dyDescent="0.25">
      <c r="A121" s="41" t="s">
        <v>226</v>
      </c>
      <c r="B121" s="51" t="s">
        <v>228</v>
      </c>
      <c r="C121" s="40">
        <f>C122</f>
        <v>5020.3999999999996</v>
      </c>
      <c r="D121" s="40">
        <f>D122</f>
        <v>0</v>
      </c>
      <c r="E121" s="48">
        <f t="shared" si="13"/>
        <v>0</v>
      </c>
    </row>
    <row r="122" spans="1:5" x14ac:dyDescent="0.25">
      <c r="A122" s="45" t="s">
        <v>227</v>
      </c>
      <c r="B122" s="42" t="s">
        <v>229</v>
      </c>
      <c r="C122" s="46">
        <v>5020.3999999999996</v>
      </c>
      <c r="D122" s="46"/>
      <c r="E122" s="48">
        <f t="shared" si="13"/>
        <v>0</v>
      </c>
    </row>
    <row r="123" spans="1:5" x14ac:dyDescent="0.25">
      <c r="A123" s="41" t="s">
        <v>98</v>
      </c>
      <c r="B123" s="51" t="s">
        <v>140</v>
      </c>
      <c r="C123" s="40">
        <f>C124+C125+C126+C128+C129+C127</f>
        <v>1284189.8</v>
      </c>
      <c r="D123" s="40">
        <f>D124+D125+D126+D128+D129+D127</f>
        <v>49233.1</v>
      </c>
      <c r="E123" s="44">
        <f t="shared" si="13"/>
        <v>3.8337868748062007</v>
      </c>
    </row>
    <row r="124" spans="1:5" x14ac:dyDescent="0.25">
      <c r="A124" s="45" t="s">
        <v>99</v>
      </c>
      <c r="B124" s="42" t="s">
        <v>141</v>
      </c>
      <c r="C124" s="46">
        <v>315235.3</v>
      </c>
      <c r="D124" s="50">
        <v>14030</v>
      </c>
      <c r="E124" s="48">
        <f t="shared" si="13"/>
        <v>4.4506436937741434</v>
      </c>
    </row>
    <row r="125" spans="1:5" x14ac:dyDescent="0.25">
      <c r="A125" s="45" t="s">
        <v>100</v>
      </c>
      <c r="B125" s="42" t="s">
        <v>142</v>
      </c>
      <c r="C125" s="46">
        <v>832971.3</v>
      </c>
      <c r="D125" s="46">
        <v>31573.1</v>
      </c>
      <c r="E125" s="48">
        <f t="shared" si="13"/>
        <v>3.7904187095041566</v>
      </c>
    </row>
    <row r="126" spans="1:5" x14ac:dyDescent="0.25">
      <c r="A126" s="45" t="s">
        <v>101</v>
      </c>
      <c r="B126" s="42" t="s">
        <v>143</v>
      </c>
      <c r="C126" s="46">
        <v>53517.5</v>
      </c>
      <c r="D126" s="46">
        <v>1600.7</v>
      </c>
      <c r="E126" s="48">
        <f t="shared" si="13"/>
        <v>2.9909842574858692</v>
      </c>
    </row>
    <row r="127" spans="1:5" x14ac:dyDescent="0.25">
      <c r="A127" s="45" t="s">
        <v>238</v>
      </c>
      <c r="B127" s="42" t="s">
        <v>239</v>
      </c>
      <c r="C127" s="46">
        <v>149</v>
      </c>
      <c r="D127" s="46">
        <v>5</v>
      </c>
      <c r="E127" s="48">
        <f t="shared" si="13"/>
        <v>3.3557046979865772</v>
      </c>
    </row>
    <row r="128" spans="1:5" x14ac:dyDescent="0.25">
      <c r="A128" s="45" t="s">
        <v>102</v>
      </c>
      <c r="B128" s="42" t="s">
        <v>144</v>
      </c>
      <c r="C128" s="46">
        <v>771.9</v>
      </c>
      <c r="D128" s="46"/>
      <c r="E128" s="48">
        <v>58.9</v>
      </c>
    </row>
    <row r="129" spans="1:5" x14ac:dyDescent="0.25">
      <c r="A129" s="45" t="s">
        <v>103</v>
      </c>
      <c r="B129" s="42" t="s">
        <v>145</v>
      </c>
      <c r="C129" s="50">
        <v>81544.800000000003</v>
      </c>
      <c r="D129" s="50">
        <v>2024.3</v>
      </c>
      <c r="E129" s="48">
        <f t="shared" si="13"/>
        <v>2.4824391009604532</v>
      </c>
    </row>
    <row r="130" spans="1:5" x14ac:dyDescent="0.25">
      <c r="A130" s="41" t="s">
        <v>104</v>
      </c>
      <c r="B130" s="51" t="s">
        <v>146</v>
      </c>
      <c r="C130" s="40">
        <f>C131+C132</f>
        <v>154415.4</v>
      </c>
      <c r="D130" s="40">
        <f>D131+D132</f>
        <v>4608.7000000000007</v>
      </c>
      <c r="E130" s="44">
        <f t="shared" si="13"/>
        <v>2.9846116384764736</v>
      </c>
    </row>
    <row r="131" spans="1:5" x14ac:dyDescent="0.25">
      <c r="A131" s="45" t="s">
        <v>105</v>
      </c>
      <c r="B131" s="42" t="s">
        <v>147</v>
      </c>
      <c r="C131" s="46">
        <v>105954.5</v>
      </c>
      <c r="D131" s="46">
        <v>3115.8</v>
      </c>
      <c r="E131" s="48">
        <f t="shared" si="13"/>
        <v>2.9406962422549303</v>
      </c>
    </row>
    <row r="132" spans="1:5" x14ac:dyDescent="0.25">
      <c r="A132" s="45" t="s">
        <v>106</v>
      </c>
      <c r="B132" s="42" t="s">
        <v>148</v>
      </c>
      <c r="C132" s="46">
        <v>48460.9</v>
      </c>
      <c r="D132" s="46">
        <v>1492.9</v>
      </c>
      <c r="E132" s="48">
        <f t="shared" si="13"/>
        <v>3.0806278876372497</v>
      </c>
    </row>
    <row r="133" spans="1:5" x14ac:dyDescent="0.25">
      <c r="A133" s="41" t="s">
        <v>107</v>
      </c>
      <c r="B133" s="51" t="s">
        <v>149</v>
      </c>
      <c r="C133" s="40">
        <f>C134+C135+C137+C136</f>
        <v>34681.4</v>
      </c>
      <c r="D133" s="40">
        <f>D134+D135+D137+D136</f>
        <v>1429.1</v>
      </c>
      <c r="E133" s="44">
        <f t="shared" si="13"/>
        <v>4.1206525688121003</v>
      </c>
    </row>
    <row r="134" spans="1:5" x14ac:dyDescent="0.25">
      <c r="A134" s="45" t="s">
        <v>108</v>
      </c>
      <c r="B134" s="42" t="s">
        <v>150</v>
      </c>
      <c r="C134" s="46">
        <v>15777.6</v>
      </c>
      <c r="D134" s="46">
        <v>1243.9000000000001</v>
      </c>
      <c r="E134" s="48">
        <f t="shared" si="13"/>
        <v>7.8839620728120883</v>
      </c>
    </row>
    <row r="135" spans="1:5" x14ac:dyDescent="0.25">
      <c r="A135" s="45" t="s">
        <v>109</v>
      </c>
      <c r="B135" s="42" t="s">
        <v>151</v>
      </c>
      <c r="C135" s="46">
        <v>2683.9</v>
      </c>
      <c r="D135" s="50">
        <v>4.5999999999999996</v>
      </c>
      <c r="E135" s="48">
        <f t="shared" si="13"/>
        <v>0.17139237676515517</v>
      </c>
    </row>
    <row r="136" spans="1:5" x14ac:dyDescent="0.25">
      <c r="A136" s="45" t="s">
        <v>110</v>
      </c>
      <c r="B136" s="42" t="s">
        <v>152</v>
      </c>
      <c r="C136" s="46">
        <v>13536.4</v>
      </c>
      <c r="D136" s="46">
        <v>0</v>
      </c>
      <c r="E136" s="48">
        <f t="shared" si="13"/>
        <v>0</v>
      </c>
    </row>
    <row r="137" spans="1:5" x14ac:dyDescent="0.25">
      <c r="A137" s="45" t="s">
        <v>111</v>
      </c>
      <c r="B137" s="42" t="s">
        <v>153</v>
      </c>
      <c r="C137" s="46">
        <v>2683.5</v>
      </c>
      <c r="D137" s="46">
        <v>180.6</v>
      </c>
      <c r="E137" s="48">
        <f t="shared" si="13"/>
        <v>6.7300167691447736</v>
      </c>
    </row>
    <row r="138" spans="1:5" x14ac:dyDescent="0.25">
      <c r="A138" s="41" t="s">
        <v>112</v>
      </c>
      <c r="B138" s="51" t="s">
        <v>154</v>
      </c>
      <c r="C138" s="40">
        <f>C139+C140+C141</f>
        <v>75839.899999999994</v>
      </c>
      <c r="D138" s="40">
        <f>D139+D140+D141</f>
        <v>2818.5000000000005</v>
      </c>
      <c r="E138" s="44">
        <f t="shared" si="13"/>
        <v>3.716381482570521</v>
      </c>
    </row>
    <row r="139" spans="1:5" x14ac:dyDescent="0.25">
      <c r="A139" s="45" t="s">
        <v>113</v>
      </c>
      <c r="B139" s="42" t="s">
        <v>155</v>
      </c>
      <c r="C139" s="46">
        <v>53546.400000000001</v>
      </c>
      <c r="D139" s="46">
        <v>2182.3000000000002</v>
      </c>
      <c r="E139" s="48">
        <f t="shared" si="13"/>
        <v>4.0755307546352322</v>
      </c>
    </row>
    <row r="140" spans="1:5" x14ac:dyDescent="0.25">
      <c r="A140" s="45" t="s">
        <v>204</v>
      </c>
      <c r="B140" s="42" t="s">
        <v>205</v>
      </c>
      <c r="C140" s="46">
        <v>889.7</v>
      </c>
      <c r="D140" s="46">
        <v>69.3</v>
      </c>
      <c r="E140" s="48">
        <f t="shared" si="13"/>
        <v>7.7891424075531068</v>
      </c>
    </row>
    <row r="141" spans="1:5" x14ac:dyDescent="0.25">
      <c r="A141" s="45" t="s">
        <v>320</v>
      </c>
      <c r="B141" s="42" t="s">
        <v>321</v>
      </c>
      <c r="C141" s="46">
        <v>21403.8</v>
      </c>
      <c r="D141" s="46">
        <v>566.9</v>
      </c>
      <c r="E141" s="48">
        <f t="shared" si="13"/>
        <v>2.6485951092796602</v>
      </c>
    </row>
    <row r="142" spans="1:5" hidden="1" x14ac:dyDescent="0.25">
      <c r="A142" s="41" t="s">
        <v>114</v>
      </c>
      <c r="B142" s="42" t="s">
        <v>156</v>
      </c>
      <c r="C142" s="40">
        <f>C143</f>
        <v>0</v>
      </c>
      <c r="D142" s="40">
        <f>D143</f>
        <v>0</v>
      </c>
      <c r="E142" s="44" t="str">
        <f t="shared" si="13"/>
        <v xml:space="preserve"> </v>
      </c>
    </row>
    <row r="143" spans="1:5" hidden="1" x14ac:dyDescent="0.25">
      <c r="A143" s="45" t="s">
        <v>115</v>
      </c>
      <c r="B143" s="42" t="s">
        <v>157</v>
      </c>
      <c r="C143" s="46">
        <v>0</v>
      </c>
      <c r="D143" s="46">
        <v>0</v>
      </c>
      <c r="E143" s="48" t="str">
        <f t="shared" si="13"/>
        <v xml:space="preserve"> </v>
      </c>
    </row>
    <row r="144" spans="1:5" x14ac:dyDescent="0.25">
      <c r="A144" s="39" t="s">
        <v>119</v>
      </c>
      <c r="B144" s="51" t="s">
        <v>161</v>
      </c>
      <c r="C144" s="40">
        <f>C93+C104+C108+C116+C123+C130+C133+C138+C142+C102+C121</f>
        <v>2158337.6999999997</v>
      </c>
      <c r="D144" s="40">
        <f>D93+D104+D108+D116+D123+D130+D133+D138+D142+D102+D121</f>
        <v>84655.200000000012</v>
      </c>
      <c r="E144" s="44">
        <f t="shared" si="13"/>
        <v>3.9222407133045043</v>
      </c>
    </row>
    <row r="145" spans="1:5" x14ac:dyDescent="0.3">
      <c r="A145" s="52" t="s">
        <v>120</v>
      </c>
      <c r="B145" s="53"/>
      <c r="C145" s="54">
        <f>C91-C144</f>
        <v>-33189.099999999627</v>
      </c>
      <c r="D145" s="54">
        <f>D91-D144</f>
        <v>10293.899999999994</v>
      </c>
      <c r="E145" s="44"/>
    </row>
    <row r="147" spans="1:5" x14ac:dyDescent="0.3">
      <c r="A147" s="37" t="s">
        <v>285</v>
      </c>
      <c r="C147" s="61" t="s">
        <v>286</v>
      </c>
    </row>
    <row r="150" spans="1:5" x14ac:dyDescent="0.3">
      <c r="C150" s="6">
        <f>C91-C144</f>
        <v>-33189.099999999627</v>
      </c>
      <c r="D150" s="6">
        <f>D91-D144</f>
        <v>10293.899999999994</v>
      </c>
    </row>
  </sheetData>
  <mergeCells count="2">
    <mergeCell ref="A1:E1"/>
    <mergeCell ref="A92:E92"/>
  </mergeCells>
  <pageMargins left="0.39370078740157483" right="0.19685039370078741" top="0.59055118110236227" bottom="0.39370078740157483" header="0.19685039370078741" footer="0.19685039370078741"/>
  <pageSetup paperSize="9" scale="48" fitToHeight="3" orientation="landscape" r:id="rId1"/>
  <headerFooter alignWithMargins="0"/>
  <rowBreaks count="2" manualBreakCount="2">
    <brk id="55" max="4" man="1"/>
    <brk id="11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D10" sqref="D10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5" t="s">
        <v>174</v>
      </c>
      <c r="B1" s="66"/>
      <c r="C1" s="66"/>
      <c r="D1" s="66"/>
      <c r="E1" s="66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7" t="s">
        <v>162</v>
      </c>
      <c r="B48" s="68"/>
      <c r="C48" s="68"/>
      <c r="D48" s="68"/>
      <c r="E48" s="69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2023-12-11T06:08:45Z</cp:lastPrinted>
  <dcterms:created xsi:type="dcterms:W3CDTF">2018-02-13T00:40:04Z</dcterms:created>
  <dcterms:modified xsi:type="dcterms:W3CDTF">2024-02-13T01:33:00Z</dcterms:modified>
</cp:coreProperties>
</file>